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hat_pc\Desktop\"/>
    </mc:Choice>
  </mc:AlternateContent>
  <xr:revisionPtr revIDLastSave="0" documentId="8_{DEA120C9-0483-47D0-91A0-0ED558A42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Sayfa1!$A$1:$I$85</definedName>
  </definedNames>
  <calcPr calcId="191029"/>
</workbook>
</file>

<file path=xl/calcChain.xml><?xml version="1.0" encoding="utf-8"?>
<calcChain xmlns="http://schemas.openxmlformats.org/spreadsheetml/2006/main">
  <c r="C97" i="1" l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2" i="1"/>
  <c r="C193" i="1"/>
  <c r="C194" i="1"/>
  <c r="C195" i="1"/>
</calcChain>
</file>

<file path=xl/sharedStrings.xml><?xml version="1.0" encoding="utf-8"?>
<sst xmlns="http://schemas.openxmlformats.org/spreadsheetml/2006/main" count="245" uniqueCount="194">
  <si>
    <t>DERS ADI</t>
  </si>
  <si>
    <t>SINIFI</t>
  </si>
  <si>
    <t>SAAT</t>
  </si>
  <si>
    <t>Öğr. Sayı</t>
  </si>
  <si>
    <t>GÖREV</t>
  </si>
  <si>
    <t>Ayten ÇAM</t>
  </si>
  <si>
    <t>Dilek ALTAY</t>
  </si>
  <si>
    <t>Engin GÜRSOY</t>
  </si>
  <si>
    <t>Nevin ŞİMŞEK</t>
  </si>
  <si>
    <t>Kader GÖZEL</t>
  </si>
  <si>
    <t>Sevda KARA</t>
  </si>
  <si>
    <t>Nurdoğan AKKAYA</t>
  </si>
  <si>
    <t>Nihan YILMAZ</t>
  </si>
  <si>
    <t>Beylem BANBUL VURGUN</t>
  </si>
  <si>
    <t>Cem ÖZAYDIN</t>
  </si>
  <si>
    <t>Mine TANIR</t>
  </si>
  <si>
    <t>Hilal DEMİROK</t>
  </si>
  <si>
    <t>Yasemin ADEMHAN</t>
  </si>
  <si>
    <t>Mehmet YILMAZ</t>
  </si>
  <si>
    <t>Nihal ELÇİOĞLU</t>
  </si>
  <si>
    <t>Mutlu TOPDEMİR</t>
  </si>
  <si>
    <t>Bahri SERTKAYA</t>
  </si>
  <si>
    <t>Özlem PESEN</t>
  </si>
  <si>
    <t>Burcu Gürbüz OĞUZ</t>
  </si>
  <si>
    <t>Bahri ŞAHİN</t>
  </si>
  <si>
    <t>Ömer KURNAZ</t>
  </si>
  <si>
    <t>Gülbanu ÖZTÜRK</t>
  </si>
  <si>
    <t>Nazlı Nuray HOCAOĞLU</t>
  </si>
  <si>
    <t>Nursel KILIÇ</t>
  </si>
  <si>
    <t>Muzaffer YÜKSEL</t>
  </si>
  <si>
    <t>İrem ARDIÇ</t>
  </si>
  <si>
    <t>Hatice KARAGÖZ</t>
  </si>
  <si>
    <t>Kübra KILIÇLI</t>
  </si>
  <si>
    <t>Özlem BÜTÜN ATLADI</t>
  </si>
  <si>
    <t>Zeynep ALTINTAŞ</t>
  </si>
  <si>
    <t>Şehmus ULUÇ</t>
  </si>
  <si>
    <t>Buket ACET</t>
  </si>
  <si>
    <t>Nur Diner SARIDAŞ</t>
  </si>
  <si>
    <t>Hüseyin Avni BEŞBAŞ</t>
  </si>
  <si>
    <t>Meryem TAŞ</t>
  </si>
  <si>
    <t>Şule ŞAHİN</t>
  </si>
  <si>
    <t>Bahar ÇAPKUR</t>
  </si>
  <si>
    <t>Nedret Bahtiyar MUTLU</t>
  </si>
  <si>
    <t>Ayten TAŞKIN</t>
  </si>
  <si>
    <t>Fatma TEKİN</t>
  </si>
  <si>
    <t>Yeliz AKKAYA OCAK</t>
  </si>
  <si>
    <t>Ayhan ŞAK</t>
  </si>
  <si>
    <t>Kemal Melih İZCİ</t>
  </si>
  <si>
    <t>Ayşegül AKSU ŞENTÜRKLER</t>
  </si>
  <si>
    <t>Abdulvahap TİMUR</t>
  </si>
  <si>
    <t>Hasan PESEN</t>
  </si>
  <si>
    <t>Osman ÇİZME</t>
  </si>
  <si>
    <t>Metin SEVER</t>
  </si>
  <si>
    <t>Ali ÇELİK</t>
  </si>
  <si>
    <t>Yıldırım FİKRET</t>
  </si>
  <si>
    <t>Şahinder POLAT</t>
  </si>
  <si>
    <t>Özlem YALÇA</t>
  </si>
  <si>
    <t>Filiz ÖNCEL GÜL</t>
  </si>
  <si>
    <t>Levent BAYRAKTAR</t>
  </si>
  <si>
    <t>Nurullah YILDIZ</t>
  </si>
  <si>
    <t>Harun TOKUŞ</t>
  </si>
  <si>
    <t>Burhaneddin YUSUFOĞLU</t>
  </si>
  <si>
    <t xml:space="preserve">BURADAN SONRA FORMÜL VAR. </t>
  </si>
  <si>
    <t>GÖZETMENLER</t>
  </si>
  <si>
    <t>Ahmet Gülden</t>
  </si>
  <si>
    <t>Kasım Zengin</t>
  </si>
  <si>
    <t>Zafer Adacık</t>
  </si>
  <si>
    <t>SERDAR YILDIRIM</t>
  </si>
  <si>
    <t>MELİH TÜLEK</t>
  </si>
  <si>
    <t>Doğan Kurt</t>
  </si>
  <si>
    <t>Ahmet Sıtkı Korkmaz</t>
  </si>
  <si>
    <t>Şeref Bozkurt</t>
  </si>
  <si>
    <t>Endam Karakaya</t>
  </si>
  <si>
    <t>Emine Erbil</t>
  </si>
  <si>
    <t>Sevim Aktürk</t>
  </si>
  <si>
    <t>Büşra Aydemir</t>
  </si>
  <si>
    <t>Mukadder Demir</t>
  </si>
  <si>
    <t>Mustafa Yılmaz</t>
  </si>
  <si>
    <t>Özgür Kaplan</t>
  </si>
  <si>
    <t>Burak TORTOP</t>
  </si>
  <si>
    <t>ZAHİT BAYİR</t>
  </si>
  <si>
    <t>MEHMET UFUK URHAN</t>
  </si>
  <si>
    <t>KÜBRA KALINLI YERLİ</t>
  </si>
  <si>
    <t>HATİCE DERELİ</t>
  </si>
  <si>
    <t>Emrah Saday</t>
  </si>
  <si>
    <t>Remziye Rengim Kahraman</t>
  </si>
  <si>
    <t>Mehmet Latif Katlan</t>
  </si>
  <si>
    <t>Hülya Baldak</t>
  </si>
  <si>
    <t>Sınıf</t>
  </si>
  <si>
    <t>PINAR YILDIRIM</t>
  </si>
  <si>
    <t>Elif UZUNER</t>
  </si>
  <si>
    <t>Yeliz AKCA</t>
  </si>
  <si>
    <t>CENK KÖKÇE</t>
  </si>
  <si>
    <t>NİHAT LALE</t>
  </si>
  <si>
    <t>ŞÜKRÜ HANCI</t>
  </si>
  <si>
    <t>Hacer Gürcü</t>
  </si>
  <si>
    <t>Arzu Kavallı</t>
  </si>
  <si>
    <t>Münire Çelebi</t>
  </si>
  <si>
    <t>Ebru Kul</t>
  </si>
  <si>
    <t>Abdurrazak Sarın</t>
  </si>
  <si>
    <t>Ayşe Kadız</t>
  </si>
  <si>
    <t>Çağıl Bozkurt</t>
  </si>
  <si>
    <t>Gülcan Tansu</t>
  </si>
  <si>
    <t>Kezban Bilge Kırbaş</t>
  </si>
  <si>
    <t>Arife Erdoğan</t>
  </si>
  <si>
    <t>Ceyda Özel</t>
  </si>
  <si>
    <t>KOMİSYON</t>
  </si>
  <si>
    <t>21 ŞUBAT 2024 ÇARŞAMBA</t>
  </si>
  <si>
    <t>22 ŞUBAT 2024 PERŞEMBE</t>
  </si>
  <si>
    <t>23 ŞUBAT 2024 CUMA</t>
  </si>
  <si>
    <t>Okan ADIYAMAN</t>
  </si>
  <si>
    <t xml:space="preserve">Okul Müdürü </t>
  </si>
  <si>
    <t>UYGULAMA KOMİSYON VE GÖZETMEN</t>
  </si>
  <si>
    <t>16.30</t>
  </si>
  <si>
    <t>23 EYLÜL 2024 PAZARTESİ</t>
  </si>
  <si>
    <t>24 EYLÜL 2024 SALI</t>
  </si>
  <si>
    <t>25 EYLÜL 2024 ÇARŞAMBA</t>
  </si>
  <si>
    <t>26 EYLÜL 2024 PERŞEMBE</t>
  </si>
  <si>
    <t>27 EYLÜL 2024 CUMA</t>
  </si>
  <si>
    <t>30 EYLÜL 2024 PAZARTESİ</t>
  </si>
  <si>
    <t>TÜRK DİLİ VE EDEBİYATI</t>
  </si>
  <si>
    <t>15.45</t>
  </si>
  <si>
    <t>COĞRAFYA</t>
  </si>
  <si>
    <t>TARİH</t>
  </si>
  <si>
    <t>FELSEFE</t>
  </si>
  <si>
    <t>16.45</t>
  </si>
  <si>
    <t>ALMANCA</t>
  </si>
  <si>
    <t>DİN KÜL.VE AHLAK BİL.</t>
  </si>
  <si>
    <t xml:space="preserve">KİMYA </t>
  </si>
  <si>
    <t>SEÇ. KURAN-I KERİM</t>
  </si>
  <si>
    <t>BİYOLOJİ</t>
  </si>
  <si>
    <t>DİN KÜLTÜRÜ VE AHLAK BİL.</t>
  </si>
  <si>
    <t>FİZİK</t>
  </si>
  <si>
    <t>MATEMATİK</t>
  </si>
  <si>
    <t xml:space="preserve">İNGİLİZCE </t>
  </si>
  <si>
    <t>GÖRSEL SANATLAR MÜZİK</t>
  </si>
  <si>
    <t>KİMYA</t>
  </si>
  <si>
    <t>SAĞLIK BİG.VE TRAFİK</t>
  </si>
  <si>
    <t>AYTEN ÇAM - DİLEK ALTAY - KADER GÖZEL - CEM ÖZAYDIN</t>
  </si>
  <si>
    <t>YILDIRIM FİKRET - METİN SEVER - DOĞAN KURT</t>
  </si>
  <si>
    <r>
      <rPr>
        <b/>
        <u/>
        <sz val="11"/>
        <color theme="1"/>
        <rFont val="Calibri"/>
        <family val="2"/>
        <charset val="162"/>
        <scheme val="minor"/>
      </rPr>
      <t>KOMİSYON</t>
    </r>
    <r>
      <rPr>
        <sz val="11"/>
        <color theme="1"/>
        <rFont val="Calibri"/>
        <family val="2"/>
        <charset val="162"/>
        <scheme val="minor"/>
      </rPr>
      <t xml:space="preserve">:BAHRİ SERTKAYA - AHMET GÜLDEN - KASIM ZENGİN </t>
    </r>
    <r>
      <rPr>
        <b/>
        <u/>
        <sz val="11"/>
        <color theme="1"/>
        <rFont val="Calibri"/>
        <family val="2"/>
        <charset val="162"/>
        <scheme val="minor"/>
      </rPr>
      <t>GÖZETMEN</t>
    </r>
    <r>
      <rPr>
        <u/>
        <sz val="11"/>
        <color theme="1"/>
        <rFont val="Calibri"/>
        <family val="2"/>
        <charset val="162"/>
        <scheme val="minor"/>
      </rPr>
      <t>:</t>
    </r>
    <r>
      <rPr>
        <sz val="11"/>
        <color theme="1"/>
        <rFont val="Calibri"/>
        <family val="2"/>
        <charset val="162"/>
        <scheme val="minor"/>
      </rPr>
      <t>FAYİM KAYA - SEMRA AĞIN - SEFA KARAKAYA - EMRAH SADAY</t>
    </r>
  </si>
  <si>
    <t>ÖZGÜR TEKİN - GÜLCAN TANSU</t>
  </si>
  <si>
    <t>MELİH KEMAL İZCİ</t>
  </si>
  <si>
    <t>HASAN PESEN - AYTEN TAŞKIN</t>
  </si>
  <si>
    <t>FİLİZ ÖNCEL GÜL</t>
  </si>
  <si>
    <t>HÜLYA BALDAK - CEYDA ÖZEL</t>
  </si>
  <si>
    <t>ŞAHİNDER POLAT</t>
  </si>
  <si>
    <t>SEÇİL ŞEKERCİ - MERVE YAZTÜRK</t>
  </si>
  <si>
    <t>AYŞE KADIZ</t>
  </si>
  <si>
    <t>YILDIRIM FİKRET - FİLİZ ÖNCEL GÜL</t>
  </si>
  <si>
    <t>HASAN PESEN</t>
  </si>
  <si>
    <t xml:space="preserve">AHMET GÜLDEN - BAHRİ SERTKAYA - </t>
  </si>
  <si>
    <t>OSMAN ÇİZME</t>
  </si>
  <si>
    <r>
      <rPr>
        <b/>
        <u/>
        <sz val="11"/>
        <color theme="1"/>
        <rFont val="Calibri"/>
        <family val="2"/>
        <charset val="162"/>
        <scheme val="minor"/>
      </rPr>
      <t>KOMİSYON</t>
    </r>
    <r>
      <rPr>
        <sz val="11"/>
        <color theme="1"/>
        <rFont val="Calibri"/>
        <family val="2"/>
        <charset val="162"/>
        <scheme val="minor"/>
      </rPr>
      <t xml:space="preserve">:CEM ÖZAYDIN - DİLEK ALTAY </t>
    </r>
    <r>
      <rPr>
        <b/>
        <u/>
        <sz val="11"/>
        <color theme="1"/>
        <rFont val="Calibri"/>
        <family val="2"/>
        <charset val="162"/>
        <scheme val="minor"/>
      </rPr>
      <t>GÖZETMEN</t>
    </r>
    <r>
      <rPr>
        <sz val="11"/>
        <color theme="1"/>
        <rFont val="Calibri"/>
        <family val="2"/>
        <charset val="162"/>
        <scheme val="minor"/>
      </rPr>
      <t>:KADER GÖZEL</t>
    </r>
  </si>
  <si>
    <t>HARUN TOKUŞ - MELİH KEMAL İZCİ</t>
  </si>
  <si>
    <t>HUMAY SAYAN - NEVİN ÜNALDI</t>
  </si>
  <si>
    <t>CANGÜL TOPÇU</t>
  </si>
  <si>
    <t>SEMRA AĞIN - SEFA KARAKAYA</t>
  </si>
  <si>
    <t>EMRAH SADAY</t>
  </si>
  <si>
    <r>
      <rPr>
        <b/>
        <u/>
        <sz val="11"/>
        <color theme="1"/>
        <rFont val="Calibri"/>
        <family val="2"/>
        <charset val="162"/>
        <scheme val="minor"/>
      </rPr>
      <t>KOMİSYON</t>
    </r>
    <r>
      <rPr>
        <sz val="11"/>
        <color theme="1"/>
        <rFont val="Calibri"/>
        <family val="2"/>
        <charset val="162"/>
        <scheme val="minor"/>
      </rPr>
      <t>:KASIM ZENGİN - AYTEN ÇAM</t>
    </r>
    <r>
      <rPr>
        <b/>
        <u/>
        <sz val="11"/>
        <color theme="1"/>
        <rFont val="Calibri"/>
        <family val="2"/>
        <charset val="162"/>
        <scheme val="minor"/>
      </rPr>
      <t>GÖZETMEN</t>
    </r>
    <r>
      <rPr>
        <sz val="11"/>
        <color theme="1"/>
        <rFont val="Calibri"/>
        <family val="2"/>
        <charset val="162"/>
        <scheme val="minor"/>
      </rPr>
      <t>:FAYİM KAYA</t>
    </r>
  </si>
  <si>
    <t>HARUN TOKUŞ - OSMAN ÇİZME</t>
  </si>
  <si>
    <t>ÖZLEM YALÇA</t>
  </si>
  <si>
    <t>SEMRA AĞIN - SEFA KARAKAYA - EMRAH SADAY - BAHRİ SERTKAYA</t>
  </si>
  <si>
    <t>ÖZGÜR TEKİN - HÜLYA BALDAK - CEYDA ÖZEL</t>
  </si>
  <si>
    <t>EMİNE ERBİL - SEVDA KARA</t>
  </si>
  <si>
    <t>BAHRİ ŞAHİN</t>
  </si>
  <si>
    <t>HARUN TOKUŞ - LEVENT BAYRAKTAR</t>
  </si>
  <si>
    <t>ABDULVAHAP TİMUR</t>
  </si>
  <si>
    <t>HARUN TOKUŞ - ABDULVAHAP TİMUR</t>
  </si>
  <si>
    <t>LEVENT BAYRAKTAR</t>
  </si>
  <si>
    <t>EMİNE TURAN BEKTAŞ - İREM ARDIÇ</t>
  </si>
  <si>
    <t>BAHRİ ŞAHİN - ÖMER KURNAZ</t>
  </si>
  <si>
    <t>ŞEHMUS ULUÇ</t>
  </si>
  <si>
    <t>ÖZLEM PESEN - AYŞE KADIZ</t>
  </si>
  <si>
    <t>YASEMİN TANIR</t>
  </si>
  <si>
    <t>MEHMET UFUK URHAN -MUTLU TOPDEMİR</t>
  </si>
  <si>
    <t>TÜRKAN HANEDAN</t>
  </si>
  <si>
    <t>MERYEM TAŞ - BAHAR ÇAPKUR /NEDRET MUTLU BAHTİYAR -YELİZ TARI</t>
  </si>
  <si>
    <t>BUKET ACET - YELİZ BOSTANCI</t>
  </si>
  <si>
    <t>METİN SEVER - DOĞAN KURT</t>
  </si>
  <si>
    <t>BUKET ACET - BAHAR ÇAPKUR /NEDRET MUTLU BAHTİYAR -YELİZ BOSTANCI</t>
  </si>
  <si>
    <t>MERYEM TAŞ - YELİZ TARI</t>
  </si>
  <si>
    <t>MUKADDER GÜRSOY - ELİF UZUNER</t>
  </si>
  <si>
    <t>YASEMİN TANIR - SALİH AYKUT ÖZÇELİK - ÖZLEM PESEN</t>
  </si>
  <si>
    <t>GÜLBANU ÖZTÜRK</t>
  </si>
  <si>
    <t>ELİF UZUNER</t>
  </si>
  <si>
    <t>EMİNE TURHAN BEKTAŞ - GÜLBANU ÖZTÜRK</t>
  </si>
  <si>
    <t>ÖMER KURNAZ</t>
  </si>
  <si>
    <t>SERDAR YILDIRIM - AYTEN TAŞKIN</t>
  </si>
  <si>
    <t>NURULLAH YILDIZ</t>
  </si>
  <si>
    <t>ŞEHMUS ULUÇ - HATİCE KARAGÖZ</t>
  </si>
  <si>
    <t>20 09 2024</t>
  </si>
  <si>
    <t>METİN ÇİVİLER ANADOLU LİSESİ SORUMLULUK SINAVLARI (EYLÜL 2024)</t>
  </si>
  <si>
    <t>2024 - 2025 EĞİTİM ÖĞRETİM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</si>
</sst>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0" borderId="0" xfId="0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0" fillId="0" borderId="5" xfId="0" applyBorder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5"/>
  <sheetViews>
    <sheetView tabSelected="1" zoomScaleNormal="100" workbookViewId="0">
      <selection activeCell="F3" sqref="F1:I1048576"/>
    </sheetView>
  </sheetViews>
  <sheetFormatPr defaultRowHeight="15" x14ac:dyDescent="0.25"/>
  <cols>
    <col min="1" max="1" width="3.42578125" customWidth="1"/>
    <col min="2" max="2" width="33" customWidth="1"/>
    <col min="3" max="3" width="7.140625" style="2" customWidth="1"/>
    <col min="4" max="4" width="8.28515625" style="2" hidden="1" customWidth="1"/>
    <col min="5" max="5" width="11.7109375" customWidth="1"/>
    <col min="6" max="6" width="39.5703125" hidden="1" customWidth="1"/>
    <col min="7" max="7" width="11" hidden="1" customWidth="1"/>
    <col min="8" max="8" width="42.28515625" style="26" hidden="1" customWidth="1"/>
    <col min="9" max="9" width="61" hidden="1" customWidth="1"/>
  </cols>
  <sheetData>
    <row r="1" spans="1:15" ht="30" customHeight="1" x14ac:dyDescent="0.25">
      <c r="A1" s="76" t="s">
        <v>193</v>
      </c>
      <c r="B1" s="77"/>
      <c r="C1" s="77"/>
      <c r="D1" s="77"/>
      <c r="E1" s="77"/>
      <c r="F1" s="77"/>
      <c r="G1" s="77"/>
      <c r="H1" s="77"/>
      <c r="I1" s="78"/>
    </row>
    <row r="2" spans="1:15" ht="36.75" customHeight="1" x14ac:dyDescent="0.25">
      <c r="A2" s="76" t="s">
        <v>192</v>
      </c>
      <c r="B2" s="77"/>
      <c r="C2" s="77"/>
      <c r="D2" s="77"/>
      <c r="E2" s="77"/>
      <c r="F2" s="77"/>
      <c r="G2" s="77"/>
      <c r="H2" s="77"/>
      <c r="I2" s="78"/>
    </row>
    <row r="3" spans="1:15" s="2" customFormat="1" ht="37.5" customHeight="1" x14ac:dyDescent="0.25">
      <c r="A3" s="74" t="s">
        <v>0</v>
      </c>
      <c r="B3" s="75"/>
      <c r="C3" s="1" t="s">
        <v>1</v>
      </c>
      <c r="D3" s="1" t="s">
        <v>3</v>
      </c>
      <c r="E3" s="1" t="s">
        <v>2</v>
      </c>
      <c r="F3" s="1" t="s">
        <v>106</v>
      </c>
      <c r="G3" s="28" t="s">
        <v>88</v>
      </c>
      <c r="H3" s="40" t="s">
        <v>63</v>
      </c>
      <c r="I3" s="62" t="s">
        <v>112</v>
      </c>
    </row>
    <row r="4" spans="1:15" s="2" customFormat="1" ht="37.5" customHeight="1" x14ac:dyDescent="0.25">
      <c r="A4" s="68" t="s">
        <v>114</v>
      </c>
      <c r="B4" s="69"/>
      <c r="C4" s="69"/>
      <c r="D4" s="69"/>
      <c r="E4" s="69"/>
      <c r="F4" s="69"/>
      <c r="G4" s="69"/>
      <c r="H4" s="69"/>
      <c r="I4" s="70"/>
    </row>
    <row r="5" spans="1:15" s="2" customFormat="1" ht="48" customHeight="1" x14ac:dyDescent="0.25">
      <c r="A5" s="1">
        <v>1</v>
      </c>
      <c r="B5" s="3" t="s">
        <v>120</v>
      </c>
      <c r="C5" s="5">
        <v>9</v>
      </c>
      <c r="D5" s="5"/>
      <c r="E5" s="4" t="s">
        <v>121</v>
      </c>
      <c r="F5" s="31" t="s">
        <v>138</v>
      </c>
      <c r="G5" s="45"/>
      <c r="H5" s="41" t="s">
        <v>139</v>
      </c>
      <c r="I5" s="41" t="s">
        <v>140</v>
      </c>
    </row>
    <row r="6" spans="1:15" s="2" customFormat="1" ht="30" customHeight="1" x14ac:dyDescent="0.25">
      <c r="A6" s="1">
        <v>2</v>
      </c>
      <c r="B6" s="3" t="s">
        <v>124</v>
      </c>
      <c r="C6" s="5">
        <v>11</v>
      </c>
      <c r="D6" s="5"/>
      <c r="E6" s="4" t="s">
        <v>121</v>
      </c>
      <c r="F6" s="31" t="s">
        <v>141</v>
      </c>
      <c r="G6" s="45"/>
      <c r="H6" s="41" t="s">
        <v>142</v>
      </c>
      <c r="I6" s="44"/>
    </row>
    <row r="7" spans="1:15" s="2" customFormat="1" ht="30.75" customHeight="1" x14ac:dyDescent="0.25">
      <c r="A7" s="1">
        <v>3</v>
      </c>
      <c r="B7" s="3" t="s">
        <v>123</v>
      </c>
      <c r="C7" s="5">
        <v>9</v>
      </c>
      <c r="D7" s="5"/>
      <c r="E7" s="4" t="s">
        <v>121</v>
      </c>
      <c r="F7" s="31" t="s">
        <v>143</v>
      </c>
      <c r="G7" s="45"/>
      <c r="H7" s="41" t="s">
        <v>144</v>
      </c>
      <c r="I7" s="44"/>
    </row>
    <row r="8" spans="1:15" s="2" customFormat="1" ht="30.75" customHeight="1" x14ac:dyDescent="0.25">
      <c r="A8" s="1">
        <v>4</v>
      </c>
      <c r="B8" s="3" t="s">
        <v>124</v>
      </c>
      <c r="C8" s="5">
        <v>10</v>
      </c>
      <c r="D8" s="5"/>
      <c r="E8" s="4" t="s">
        <v>125</v>
      </c>
      <c r="F8" s="31" t="s">
        <v>145</v>
      </c>
      <c r="G8" s="45"/>
      <c r="H8" s="41" t="s">
        <v>146</v>
      </c>
      <c r="I8" s="44"/>
    </row>
    <row r="9" spans="1:15" s="2" customFormat="1" ht="30" customHeight="1" x14ac:dyDescent="0.25">
      <c r="A9" s="1">
        <v>5</v>
      </c>
      <c r="B9" s="3" t="s">
        <v>126</v>
      </c>
      <c r="C9" s="5">
        <v>10</v>
      </c>
      <c r="D9" s="5"/>
      <c r="E9" s="4" t="s">
        <v>125</v>
      </c>
      <c r="F9" s="31" t="s">
        <v>147</v>
      </c>
      <c r="G9" s="45"/>
      <c r="H9" s="41" t="s">
        <v>148</v>
      </c>
      <c r="I9" s="44"/>
    </row>
    <row r="10" spans="1:15" s="2" customFormat="1" ht="30" customHeight="1" x14ac:dyDescent="0.25">
      <c r="A10" s="1">
        <v>6</v>
      </c>
      <c r="B10" s="3" t="s">
        <v>122</v>
      </c>
      <c r="C10" s="5">
        <v>9</v>
      </c>
      <c r="D10" s="5"/>
      <c r="E10" s="4" t="s">
        <v>125</v>
      </c>
      <c r="F10" s="46" t="s">
        <v>149</v>
      </c>
      <c r="G10" s="45"/>
      <c r="H10" s="41" t="s">
        <v>150</v>
      </c>
      <c r="I10" s="35"/>
      <c r="O10" s="3"/>
    </row>
    <row r="11" spans="1:15" s="2" customFormat="1" ht="37.5" customHeight="1" x14ac:dyDescent="0.25">
      <c r="A11" s="71" t="s">
        <v>115</v>
      </c>
      <c r="B11" s="72"/>
      <c r="C11" s="72"/>
      <c r="D11" s="72"/>
      <c r="E11" s="72"/>
      <c r="F11" s="72"/>
      <c r="G11" s="72"/>
      <c r="H11" s="72"/>
      <c r="I11" s="73"/>
    </row>
    <row r="12" spans="1:15" s="2" customFormat="1" ht="30.75" customHeight="1" x14ac:dyDescent="0.25">
      <c r="A12" s="1">
        <v>1</v>
      </c>
      <c r="B12" s="36" t="s">
        <v>120</v>
      </c>
      <c r="C12" s="35">
        <v>11</v>
      </c>
      <c r="D12" s="35"/>
      <c r="E12" s="4" t="s">
        <v>121</v>
      </c>
      <c r="F12" s="31" t="s">
        <v>151</v>
      </c>
      <c r="G12" s="45"/>
      <c r="H12" s="41" t="s">
        <v>152</v>
      </c>
      <c r="I12" s="41" t="s">
        <v>153</v>
      </c>
    </row>
    <row r="13" spans="1:15" s="2" customFormat="1" ht="30" customHeight="1" x14ac:dyDescent="0.25">
      <c r="A13" s="1">
        <v>2</v>
      </c>
      <c r="B13" s="36" t="s">
        <v>127</v>
      </c>
      <c r="C13" s="35">
        <v>10</v>
      </c>
      <c r="D13" s="35"/>
      <c r="E13" s="4" t="s">
        <v>121</v>
      </c>
      <c r="F13" s="31" t="s">
        <v>154</v>
      </c>
      <c r="G13" s="45"/>
      <c r="H13" s="41" t="s">
        <v>146</v>
      </c>
      <c r="I13" s="35"/>
    </row>
    <row r="14" spans="1:15" s="2" customFormat="1" ht="25.5" customHeight="1" x14ac:dyDescent="0.25">
      <c r="A14" s="1">
        <v>3</v>
      </c>
      <c r="B14" s="36" t="s">
        <v>128</v>
      </c>
      <c r="C14" s="35">
        <v>9</v>
      </c>
      <c r="D14" s="35"/>
      <c r="E14" s="4" t="s">
        <v>121</v>
      </c>
      <c r="F14" s="31" t="s">
        <v>155</v>
      </c>
      <c r="G14" s="45"/>
      <c r="H14" s="41" t="s">
        <v>156</v>
      </c>
      <c r="I14" s="35"/>
    </row>
    <row r="15" spans="1:15" s="2" customFormat="1" ht="39.75" customHeight="1" x14ac:dyDescent="0.25">
      <c r="A15" s="1">
        <v>4</v>
      </c>
      <c r="B15" s="36" t="s">
        <v>120</v>
      </c>
      <c r="C15" s="35">
        <v>12</v>
      </c>
      <c r="D15" s="35"/>
      <c r="E15" s="4" t="s">
        <v>125</v>
      </c>
      <c r="F15" s="31" t="s">
        <v>157</v>
      </c>
      <c r="G15" s="45"/>
      <c r="H15" s="41" t="s">
        <v>158</v>
      </c>
      <c r="I15" s="35" t="s">
        <v>159</v>
      </c>
    </row>
    <row r="16" spans="1:15" s="2" customFormat="1" ht="30.75" customHeight="1" x14ac:dyDescent="0.25">
      <c r="A16" s="1">
        <v>5</v>
      </c>
      <c r="B16" s="36" t="s">
        <v>129</v>
      </c>
      <c r="C16" s="35">
        <v>10</v>
      </c>
      <c r="D16" s="35"/>
      <c r="E16" s="4" t="s">
        <v>125</v>
      </c>
      <c r="F16" s="31" t="s">
        <v>160</v>
      </c>
      <c r="G16" s="45"/>
      <c r="H16" s="42" t="s">
        <v>161</v>
      </c>
      <c r="I16" s="44"/>
    </row>
    <row r="17" spans="1:9" s="2" customFormat="1" ht="24.75" hidden="1" customHeight="1" x14ac:dyDescent="0.25">
      <c r="A17" s="1"/>
      <c r="B17" s="39"/>
      <c r="C17" s="35"/>
      <c r="D17" s="35"/>
      <c r="E17" s="4"/>
      <c r="F17" s="31"/>
      <c r="G17" s="45"/>
      <c r="H17" s="41"/>
      <c r="I17" s="44"/>
    </row>
    <row r="18" spans="1:9" s="2" customFormat="1" ht="36.75" customHeight="1" x14ac:dyDescent="0.25">
      <c r="A18" s="71" t="s">
        <v>116</v>
      </c>
      <c r="B18" s="72"/>
      <c r="C18" s="72"/>
      <c r="D18" s="72"/>
      <c r="E18" s="72"/>
      <c r="F18" s="72"/>
      <c r="G18" s="72"/>
      <c r="H18" s="72"/>
      <c r="I18" s="73"/>
    </row>
    <row r="19" spans="1:9" s="2" customFormat="1" ht="30.75" customHeight="1" x14ac:dyDescent="0.25">
      <c r="A19" s="1">
        <v>1</v>
      </c>
      <c r="B19" s="3" t="s">
        <v>120</v>
      </c>
      <c r="C19" s="5">
        <v>10</v>
      </c>
      <c r="D19" s="5"/>
      <c r="E19" s="4" t="s">
        <v>121</v>
      </c>
      <c r="F19" s="31" t="s">
        <v>162</v>
      </c>
      <c r="G19" s="45"/>
      <c r="H19" s="41" t="s">
        <v>163</v>
      </c>
      <c r="I19" s="64"/>
    </row>
    <row r="20" spans="1:9" s="2" customFormat="1" ht="26.25" customHeight="1" x14ac:dyDescent="0.25">
      <c r="A20" s="1">
        <v>2</v>
      </c>
      <c r="B20" s="3" t="s">
        <v>130</v>
      </c>
      <c r="C20" s="5">
        <v>9</v>
      </c>
      <c r="D20" s="5"/>
      <c r="E20" s="4" t="s">
        <v>121</v>
      </c>
      <c r="F20" s="31" t="s">
        <v>164</v>
      </c>
      <c r="G20" s="45"/>
      <c r="H20" s="41" t="s">
        <v>165</v>
      </c>
      <c r="I20" s="44"/>
    </row>
    <row r="21" spans="1:9" s="2" customFormat="1" ht="26.25" customHeight="1" x14ac:dyDescent="0.25">
      <c r="A21" s="1">
        <v>3</v>
      </c>
      <c r="B21" s="3" t="s">
        <v>131</v>
      </c>
      <c r="C21" s="5">
        <v>9</v>
      </c>
      <c r="D21" s="5"/>
      <c r="E21" s="4" t="s">
        <v>121</v>
      </c>
      <c r="F21" s="31" t="s">
        <v>166</v>
      </c>
      <c r="G21" s="45"/>
      <c r="H21" s="41" t="s">
        <v>167</v>
      </c>
      <c r="I21" s="44"/>
    </row>
    <row r="22" spans="1:9" s="2" customFormat="1" ht="30.75" customHeight="1" x14ac:dyDescent="0.25">
      <c r="A22" s="1">
        <v>4</v>
      </c>
      <c r="B22" s="3" t="s">
        <v>129</v>
      </c>
      <c r="C22" s="5">
        <v>9</v>
      </c>
      <c r="D22" s="5"/>
      <c r="E22" s="4" t="s">
        <v>125</v>
      </c>
      <c r="F22" s="31" t="s">
        <v>168</v>
      </c>
      <c r="G22" s="45"/>
      <c r="H22" s="41" t="s">
        <v>169</v>
      </c>
      <c r="I22" s="44"/>
    </row>
    <row r="23" spans="1:9" s="2" customFormat="1" ht="26.25" customHeight="1" x14ac:dyDescent="0.25">
      <c r="A23" s="1">
        <v>5</v>
      </c>
      <c r="B23" s="3" t="s">
        <v>132</v>
      </c>
      <c r="C23" s="5">
        <v>9</v>
      </c>
      <c r="D23" s="5"/>
      <c r="E23" s="4" t="s">
        <v>125</v>
      </c>
      <c r="F23" s="31" t="s">
        <v>170</v>
      </c>
      <c r="G23" s="45"/>
      <c r="H23" s="41" t="s">
        <v>156</v>
      </c>
      <c r="I23" s="44"/>
    </row>
    <row r="24" spans="1:9" s="2" customFormat="1" ht="30.75" customHeight="1" x14ac:dyDescent="0.25">
      <c r="A24" s="1">
        <v>6</v>
      </c>
      <c r="B24" s="3" t="s">
        <v>133</v>
      </c>
      <c r="C24" s="5">
        <v>10</v>
      </c>
      <c r="D24" s="5"/>
      <c r="E24" s="4" t="s">
        <v>125</v>
      </c>
      <c r="F24" s="31" t="s">
        <v>171</v>
      </c>
      <c r="G24" s="45"/>
      <c r="H24" s="41" t="s">
        <v>172</v>
      </c>
      <c r="I24" s="44"/>
    </row>
    <row r="25" spans="1:9" s="2" customFormat="1" ht="30" hidden="1" customHeight="1" x14ac:dyDescent="0.25">
      <c r="A25" s="1"/>
      <c r="B25" s="3"/>
      <c r="C25" s="5"/>
      <c r="D25" s="5"/>
      <c r="E25" s="4" t="s">
        <v>113</v>
      </c>
      <c r="F25" s="31"/>
      <c r="G25" s="45"/>
      <c r="H25" s="41"/>
      <c r="I25" s="44"/>
    </row>
    <row r="26" spans="1:9" s="2" customFormat="1" ht="44.25" hidden="1" customHeight="1" x14ac:dyDescent="0.25">
      <c r="A26" s="47"/>
      <c r="B26" s="48"/>
      <c r="C26" s="49"/>
      <c r="D26" s="49"/>
      <c r="E26" s="50"/>
      <c r="F26" s="51"/>
      <c r="G26" s="29"/>
      <c r="H26" s="52"/>
      <c r="I26" s="53"/>
    </row>
    <row r="27" spans="1:9" s="2" customFormat="1" ht="33.75" customHeight="1" x14ac:dyDescent="0.25">
      <c r="A27" s="68" t="s">
        <v>117</v>
      </c>
      <c r="B27" s="69"/>
      <c r="C27" s="69"/>
      <c r="D27" s="69"/>
      <c r="E27" s="69"/>
      <c r="F27" s="69"/>
      <c r="G27" s="69"/>
      <c r="H27" s="69"/>
      <c r="I27" s="70"/>
    </row>
    <row r="28" spans="1:9" s="2" customFormat="1" ht="30.75" customHeight="1" x14ac:dyDescent="0.25">
      <c r="A28" s="1">
        <v>1</v>
      </c>
      <c r="B28" s="3" t="s">
        <v>134</v>
      </c>
      <c r="C28" s="35">
        <v>9</v>
      </c>
      <c r="D28" s="44"/>
      <c r="E28" s="4" t="s">
        <v>121</v>
      </c>
      <c r="F28" s="46" t="s">
        <v>173</v>
      </c>
      <c r="G28" s="45"/>
      <c r="H28" s="41" t="s">
        <v>174</v>
      </c>
      <c r="I28" s="64" t="s">
        <v>175</v>
      </c>
    </row>
    <row r="29" spans="1:9" s="2" customFormat="1" ht="27.75" customHeight="1" x14ac:dyDescent="0.25">
      <c r="A29" s="1">
        <v>2</v>
      </c>
      <c r="B29" s="3" t="s">
        <v>130</v>
      </c>
      <c r="C29" s="5">
        <v>10</v>
      </c>
      <c r="D29" s="5"/>
      <c r="E29" s="4" t="s">
        <v>121</v>
      </c>
      <c r="F29" s="46" t="s">
        <v>164</v>
      </c>
      <c r="G29" s="45"/>
      <c r="H29" s="41" t="s">
        <v>176</v>
      </c>
      <c r="I29" s="44"/>
    </row>
    <row r="30" spans="1:9" s="2" customFormat="1" ht="30.75" customHeight="1" x14ac:dyDescent="0.25">
      <c r="A30" s="1">
        <v>3</v>
      </c>
      <c r="B30" s="3" t="s">
        <v>135</v>
      </c>
      <c r="C30" s="5">
        <v>9</v>
      </c>
      <c r="D30" s="5"/>
      <c r="E30" s="4" t="s">
        <v>121</v>
      </c>
      <c r="F30" s="46" t="s">
        <v>177</v>
      </c>
      <c r="G30" s="45"/>
      <c r="H30" s="41" t="s">
        <v>178</v>
      </c>
      <c r="I30" s="44"/>
    </row>
    <row r="31" spans="1:9" s="2" customFormat="1" ht="27" customHeight="1" x14ac:dyDescent="0.25">
      <c r="A31" s="1">
        <v>4</v>
      </c>
      <c r="B31" s="3" t="s">
        <v>122</v>
      </c>
      <c r="C31" s="5">
        <v>10</v>
      </c>
      <c r="D31" s="5"/>
      <c r="E31" s="4" t="s">
        <v>125</v>
      </c>
      <c r="F31" s="46" t="s">
        <v>179</v>
      </c>
      <c r="G31" s="45"/>
      <c r="H31" s="41" t="s">
        <v>67</v>
      </c>
      <c r="I31" s="35"/>
    </row>
    <row r="32" spans="1:9" s="2" customFormat="1" ht="27.75" customHeight="1" x14ac:dyDescent="0.25">
      <c r="A32" s="1">
        <v>5</v>
      </c>
      <c r="B32" s="3" t="s">
        <v>135</v>
      </c>
      <c r="C32" s="5">
        <v>10</v>
      </c>
      <c r="D32" s="5"/>
      <c r="E32" s="4" t="s">
        <v>125</v>
      </c>
      <c r="F32" s="46" t="s">
        <v>180</v>
      </c>
      <c r="G32" s="45"/>
      <c r="H32" s="41" t="s">
        <v>181</v>
      </c>
      <c r="I32" s="44"/>
    </row>
    <row r="33" spans="1:9" s="2" customFormat="1" ht="30.75" customHeight="1" x14ac:dyDescent="0.25">
      <c r="A33" s="1">
        <v>6</v>
      </c>
      <c r="B33" s="3" t="s">
        <v>136</v>
      </c>
      <c r="C33" s="5">
        <v>10</v>
      </c>
      <c r="D33" s="5"/>
      <c r="E33" s="4" t="s">
        <v>125</v>
      </c>
      <c r="F33" s="46" t="s">
        <v>155</v>
      </c>
      <c r="G33" s="45"/>
      <c r="H33" s="41" t="s">
        <v>89</v>
      </c>
      <c r="I33" s="44"/>
    </row>
    <row r="34" spans="1:9" s="2" customFormat="1" ht="35.25" customHeight="1" x14ac:dyDescent="0.25">
      <c r="A34" s="71" t="s">
        <v>118</v>
      </c>
      <c r="B34" s="72"/>
      <c r="C34" s="72"/>
      <c r="D34" s="72"/>
      <c r="E34" s="72"/>
      <c r="F34" s="72"/>
      <c r="G34" s="72"/>
      <c r="H34" s="72"/>
      <c r="I34" s="73"/>
    </row>
    <row r="35" spans="1:9" s="2" customFormat="1" ht="31.5" customHeight="1" x14ac:dyDescent="0.25">
      <c r="A35" s="1">
        <v>1</v>
      </c>
      <c r="B35" s="3" t="s">
        <v>134</v>
      </c>
      <c r="C35" s="5">
        <v>10</v>
      </c>
      <c r="D35" s="5"/>
      <c r="E35" s="4" t="s">
        <v>121</v>
      </c>
      <c r="F35" s="31" t="s">
        <v>182</v>
      </c>
      <c r="G35" s="45"/>
      <c r="H35" s="41" t="s">
        <v>81</v>
      </c>
      <c r="I35" s="35" t="s">
        <v>183</v>
      </c>
    </row>
    <row r="36" spans="1:9" s="2" customFormat="1" ht="31.5" customHeight="1" x14ac:dyDescent="0.25">
      <c r="A36" s="1">
        <v>2</v>
      </c>
      <c r="B36" s="3" t="s">
        <v>137</v>
      </c>
      <c r="C36" s="5">
        <v>9</v>
      </c>
      <c r="D36" s="5"/>
      <c r="E36" s="4" t="s">
        <v>121</v>
      </c>
      <c r="F36" s="31" t="s">
        <v>164</v>
      </c>
      <c r="G36" s="45"/>
      <c r="H36" s="41" t="s">
        <v>184</v>
      </c>
      <c r="I36" s="35"/>
    </row>
    <row r="37" spans="1:9" s="2" customFormat="1" ht="31.5" customHeight="1" x14ac:dyDescent="0.25">
      <c r="A37" s="1">
        <v>3</v>
      </c>
      <c r="B37" s="3" t="s">
        <v>126</v>
      </c>
      <c r="C37" s="5">
        <v>9</v>
      </c>
      <c r="D37" s="5"/>
      <c r="E37" s="4" t="s">
        <v>121</v>
      </c>
      <c r="F37" s="31" t="s">
        <v>147</v>
      </c>
      <c r="G37" s="45"/>
      <c r="H37" s="41" t="s">
        <v>185</v>
      </c>
      <c r="I37" s="41" t="s">
        <v>147</v>
      </c>
    </row>
    <row r="38" spans="1:9" s="2" customFormat="1" ht="30" customHeight="1" x14ac:dyDescent="0.25">
      <c r="A38" s="1">
        <v>4</v>
      </c>
      <c r="B38" s="63" t="s">
        <v>132</v>
      </c>
      <c r="C38" s="44">
        <v>10</v>
      </c>
      <c r="D38" s="5"/>
      <c r="E38" s="4" t="s">
        <v>125</v>
      </c>
      <c r="F38" s="31" t="s">
        <v>186</v>
      </c>
      <c r="G38" s="45"/>
      <c r="H38" s="41" t="s">
        <v>187</v>
      </c>
      <c r="I38" s="64"/>
    </row>
    <row r="39" spans="1:9" s="2" customFormat="1" ht="31.5" customHeight="1" x14ac:dyDescent="0.25">
      <c r="A39" s="1">
        <v>5</v>
      </c>
      <c r="B39" s="3" t="s">
        <v>123</v>
      </c>
      <c r="C39" s="5">
        <v>10</v>
      </c>
      <c r="D39" s="5"/>
      <c r="E39" s="4" t="s">
        <v>125</v>
      </c>
      <c r="F39" s="31" t="s">
        <v>188</v>
      </c>
      <c r="G39" s="45"/>
      <c r="H39" s="41" t="s">
        <v>189</v>
      </c>
      <c r="I39" s="64"/>
    </row>
    <row r="40" spans="1:9" s="2" customFormat="1" ht="30" customHeight="1" x14ac:dyDescent="0.25">
      <c r="A40" s="1">
        <v>6</v>
      </c>
      <c r="B40" s="3" t="s">
        <v>133</v>
      </c>
      <c r="C40" s="5">
        <v>9</v>
      </c>
      <c r="D40" s="5"/>
      <c r="E40" s="4" t="s">
        <v>125</v>
      </c>
      <c r="F40" s="31" t="s">
        <v>190</v>
      </c>
      <c r="G40" s="45"/>
      <c r="H40" s="41" t="s">
        <v>89</v>
      </c>
      <c r="I40" s="35"/>
    </row>
    <row r="41" spans="1:9" s="2" customFormat="1" ht="33" hidden="1" customHeight="1" x14ac:dyDescent="0.25">
      <c r="A41" s="47"/>
      <c r="B41" s="48"/>
      <c r="C41" s="49"/>
      <c r="D41" s="49"/>
      <c r="E41" s="50"/>
      <c r="F41" s="54"/>
      <c r="G41" s="29"/>
      <c r="H41" s="52"/>
      <c r="I41" s="53"/>
    </row>
    <row r="42" spans="1:9" s="2" customFormat="1" ht="37.5" hidden="1" customHeight="1" x14ac:dyDescent="0.25">
      <c r="A42" s="68" t="s">
        <v>119</v>
      </c>
      <c r="B42" s="69"/>
      <c r="C42" s="69"/>
      <c r="D42" s="69"/>
      <c r="E42" s="69"/>
      <c r="F42" s="69"/>
      <c r="G42" s="69"/>
      <c r="H42" s="69"/>
      <c r="I42" s="70"/>
    </row>
    <row r="43" spans="1:9" s="2" customFormat="1" ht="31.5" hidden="1" customHeight="1" x14ac:dyDescent="0.25">
      <c r="A43" s="1"/>
      <c r="B43" s="3"/>
      <c r="C43" s="5"/>
      <c r="D43" s="5"/>
      <c r="E43" s="4"/>
      <c r="F43" s="46"/>
      <c r="G43" s="45"/>
      <c r="H43" s="41"/>
      <c r="I43" s="35"/>
    </row>
    <row r="44" spans="1:9" s="2" customFormat="1" ht="31.5" hidden="1" customHeight="1" x14ac:dyDescent="0.25">
      <c r="A44" s="1"/>
      <c r="B44" s="3"/>
      <c r="C44" s="5"/>
      <c r="D44" s="5"/>
      <c r="E44" s="4"/>
      <c r="F44" s="46"/>
      <c r="G44" s="45"/>
      <c r="H44" s="41"/>
      <c r="I44" s="35"/>
    </row>
    <row r="45" spans="1:9" s="2" customFormat="1" ht="31.5" hidden="1" customHeight="1" x14ac:dyDescent="0.25">
      <c r="A45" s="1"/>
      <c r="B45" s="3"/>
      <c r="C45" s="5"/>
      <c r="D45" s="5"/>
      <c r="E45" s="4"/>
      <c r="F45" s="46"/>
      <c r="G45" s="45"/>
      <c r="H45" s="41"/>
      <c r="I45" s="35"/>
    </row>
    <row r="46" spans="1:9" s="2" customFormat="1" ht="30.75" hidden="1" customHeight="1" x14ac:dyDescent="0.25">
      <c r="A46" s="1"/>
      <c r="B46" s="3"/>
      <c r="C46" s="5"/>
      <c r="D46" s="5"/>
      <c r="E46" s="4"/>
      <c r="F46" s="46"/>
      <c r="G46" s="45"/>
      <c r="H46" s="41"/>
      <c r="I46" s="44"/>
    </row>
    <row r="47" spans="1:9" s="2" customFormat="1" ht="30.75" hidden="1" customHeight="1" x14ac:dyDescent="0.25">
      <c r="A47" s="1"/>
      <c r="B47" s="3"/>
      <c r="C47" s="5"/>
      <c r="D47" s="5"/>
      <c r="E47" s="4"/>
      <c r="F47" s="31"/>
      <c r="G47" s="45"/>
      <c r="H47" s="41"/>
      <c r="I47" s="44"/>
    </row>
    <row r="48" spans="1:9" s="2" customFormat="1" ht="30" hidden="1" customHeight="1" x14ac:dyDescent="0.25">
      <c r="A48" s="1"/>
      <c r="B48" s="3"/>
      <c r="C48" s="5"/>
      <c r="D48" s="5"/>
      <c r="E48" s="4"/>
      <c r="F48" s="31"/>
      <c r="G48" s="45"/>
      <c r="H48" s="41"/>
      <c r="I48" s="35"/>
    </row>
    <row r="49" spans="1:9" s="2" customFormat="1" ht="24" hidden="1" customHeight="1" x14ac:dyDescent="0.25">
      <c r="A49" s="68"/>
      <c r="B49" s="69"/>
      <c r="C49" s="69"/>
      <c r="D49" s="69"/>
      <c r="E49" s="69"/>
      <c r="F49" s="70"/>
      <c r="G49" s="29"/>
      <c r="H49" s="52"/>
      <c r="I49" s="53"/>
    </row>
    <row r="50" spans="1:9" ht="30" hidden="1" customHeight="1" x14ac:dyDescent="0.25">
      <c r="A50" s="33"/>
      <c r="B50" s="34"/>
      <c r="C50" s="5"/>
      <c r="D50" s="5"/>
      <c r="E50" s="38"/>
      <c r="F50" s="27"/>
      <c r="G50" s="32"/>
      <c r="H50" s="41"/>
      <c r="I50" s="43"/>
    </row>
    <row r="51" spans="1:9" ht="40.5" hidden="1" customHeight="1" x14ac:dyDescent="0.25">
      <c r="A51" s="68"/>
      <c r="B51" s="69"/>
      <c r="C51" s="69"/>
      <c r="D51" s="69"/>
      <c r="E51" s="69"/>
      <c r="F51" s="69"/>
      <c r="G51" s="69"/>
      <c r="H51" s="69"/>
      <c r="I51" s="70"/>
    </row>
    <row r="52" spans="1:9" ht="30.75" hidden="1" customHeight="1" x14ac:dyDescent="0.25">
      <c r="A52" s="1"/>
      <c r="B52" s="3"/>
      <c r="C52" s="5"/>
      <c r="D52" s="5"/>
      <c r="E52" s="4"/>
      <c r="F52" s="31"/>
      <c r="G52" s="45"/>
      <c r="H52" s="41"/>
      <c r="I52" s="43"/>
    </row>
    <row r="53" spans="1:9" ht="30.75" hidden="1" customHeight="1" x14ac:dyDescent="0.25">
      <c r="A53" s="1"/>
      <c r="B53" s="3"/>
      <c r="C53" s="5"/>
      <c r="D53" s="5"/>
      <c r="E53" s="4"/>
      <c r="F53" s="31"/>
      <c r="G53" s="45"/>
      <c r="H53" s="41"/>
      <c r="I53" s="43"/>
    </row>
    <row r="54" spans="1:9" ht="30.75" hidden="1" customHeight="1" x14ac:dyDescent="0.25">
      <c r="A54" s="1"/>
      <c r="B54" s="3"/>
      <c r="C54" s="5"/>
      <c r="D54" s="5"/>
      <c r="E54" s="4"/>
      <c r="F54" s="31"/>
      <c r="G54" s="45"/>
      <c r="H54" s="41"/>
      <c r="I54" s="43"/>
    </row>
    <row r="55" spans="1:9" ht="30" hidden="1" customHeight="1" x14ac:dyDescent="0.25">
      <c r="A55" s="1"/>
      <c r="B55" s="3"/>
      <c r="C55" s="5"/>
      <c r="D55" s="5"/>
      <c r="E55" s="4"/>
      <c r="F55" s="31"/>
      <c r="G55" s="45"/>
      <c r="H55" s="41"/>
      <c r="I55" s="43"/>
    </row>
    <row r="56" spans="1:9" ht="29.25" hidden="1" customHeight="1" x14ac:dyDescent="0.25">
      <c r="A56" s="1"/>
      <c r="B56" s="3"/>
      <c r="C56" s="5"/>
      <c r="D56" s="5"/>
      <c r="E56" s="4"/>
      <c r="F56" s="31"/>
      <c r="G56" s="45"/>
      <c r="H56" s="41"/>
      <c r="I56" s="65"/>
    </row>
    <row r="57" spans="1:9" ht="30" hidden="1" customHeight="1" x14ac:dyDescent="0.25">
      <c r="A57" s="1"/>
      <c r="B57" s="3"/>
      <c r="C57" s="5"/>
      <c r="D57" s="5"/>
      <c r="E57" s="4"/>
      <c r="F57" s="31"/>
      <c r="G57" s="45"/>
      <c r="H57" s="41"/>
      <c r="I57" s="43"/>
    </row>
    <row r="58" spans="1:9" ht="30" hidden="1" customHeight="1" x14ac:dyDescent="0.25">
      <c r="A58" s="47"/>
      <c r="B58" s="48"/>
      <c r="C58" s="49"/>
      <c r="D58" s="49"/>
      <c r="E58" s="50"/>
      <c r="F58" s="37"/>
      <c r="G58" s="29"/>
      <c r="H58" s="52"/>
      <c r="I58" s="55"/>
    </row>
    <row r="59" spans="1:9" ht="36" hidden="1" customHeight="1" x14ac:dyDescent="0.25">
      <c r="A59" s="68" t="s">
        <v>107</v>
      </c>
      <c r="B59" s="69"/>
      <c r="C59" s="69"/>
      <c r="D59" s="69"/>
      <c r="E59" s="69"/>
      <c r="F59" s="69"/>
      <c r="G59" s="69"/>
      <c r="H59" s="69"/>
      <c r="I59" s="70"/>
    </row>
    <row r="60" spans="1:9" ht="30" hidden="1" customHeight="1" x14ac:dyDescent="0.25">
      <c r="A60" s="1"/>
      <c r="B60" s="3"/>
      <c r="C60" s="5"/>
      <c r="D60" s="5"/>
      <c r="E60" s="4"/>
      <c r="F60" s="31"/>
      <c r="G60" s="45"/>
      <c r="H60" s="41"/>
      <c r="I60" s="41"/>
    </row>
    <row r="61" spans="1:9" ht="30" hidden="1" customHeight="1" x14ac:dyDescent="0.25">
      <c r="A61" s="1"/>
      <c r="B61" s="3"/>
      <c r="C61" s="5"/>
      <c r="D61" s="5"/>
      <c r="E61" s="4"/>
      <c r="F61" s="31"/>
      <c r="G61" s="45"/>
      <c r="H61" s="41"/>
      <c r="I61" s="35"/>
    </row>
    <row r="62" spans="1:9" ht="30" hidden="1" customHeight="1" x14ac:dyDescent="0.25">
      <c r="A62" s="1"/>
      <c r="B62" s="3"/>
      <c r="C62" s="5"/>
      <c r="D62" s="5"/>
      <c r="E62" s="4"/>
      <c r="F62" s="31"/>
      <c r="G62" s="45"/>
      <c r="H62" s="41"/>
      <c r="I62" s="43"/>
    </row>
    <row r="63" spans="1:9" ht="30" hidden="1" customHeight="1" x14ac:dyDescent="0.25">
      <c r="A63" s="1"/>
      <c r="B63" s="3"/>
      <c r="C63" s="5"/>
      <c r="D63" s="5"/>
      <c r="E63" s="4"/>
      <c r="F63" s="31"/>
      <c r="G63" s="45"/>
      <c r="H63" s="41"/>
      <c r="I63" s="43"/>
    </row>
    <row r="64" spans="1:9" ht="25.5" hidden="1" customHeight="1" x14ac:dyDescent="0.25">
      <c r="A64" s="47"/>
      <c r="B64" s="48"/>
      <c r="C64" s="49"/>
      <c r="D64" s="49"/>
      <c r="E64" s="50"/>
      <c r="F64" s="37"/>
      <c r="G64" s="29"/>
      <c r="H64" s="52"/>
      <c r="I64" s="55"/>
    </row>
    <row r="65" spans="1:9" ht="35.25" hidden="1" customHeight="1" x14ac:dyDescent="0.25">
      <c r="A65" s="68" t="s">
        <v>108</v>
      </c>
      <c r="B65" s="69"/>
      <c r="C65" s="69"/>
      <c r="D65" s="69"/>
      <c r="E65" s="69"/>
      <c r="F65" s="69"/>
      <c r="G65" s="69"/>
      <c r="H65" s="69"/>
      <c r="I65" s="70"/>
    </row>
    <row r="66" spans="1:9" ht="45" hidden="1" customHeight="1" x14ac:dyDescent="0.25">
      <c r="A66" s="1"/>
      <c r="B66" s="3"/>
      <c r="C66" s="5"/>
      <c r="D66" s="5"/>
      <c r="E66" s="4"/>
      <c r="F66" s="31"/>
      <c r="G66" s="45"/>
      <c r="H66" s="42"/>
      <c r="I66" s="43"/>
    </row>
    <row r="67" spans="1:9" ht="34.5" hidden="1" customHeight="1" x14ac:dyDescent="0.25">
      <c r="A67" s="1"/>
      <c r="B67" s="3"/>
      <c r="C67" s="5"/>
      <c r="D67" s="5"/>
      <c r="E67" s="4"/>
      <c r="F67" s="31"/>
      <c r="G67" s="45"/>
      <c r="H67" s="41"/>
      <c r="I67" s="43"/>
    </row>
    <row r="68" spans="1:9" ht="38.25" hidden="1" customHeight="1" x14ac:dyDescent="0.25">
      <c r="A68" s="1"/>
      <c r="B68" s="3"/>
      <c r="C68" s="5"/>
      <c r="D68" s="5"/>
      <c r="E68" s="4"/>
      <c r="F68" s="31"/>
      <c r="G68" s="45"/>
      <c r="H68" s="41"/>
      <c r="I68" s="43"/>
    </row>
    <row r="69" spans="1:9" ht="30" hidden="1" customHeight="1" x14ac:dyDescent="0.25">
      <c r="A69" s="1"/>
      <c r="B69" s="3"/>
      <c r="C69" s="5"/>
      <c r="D69" s="5"/>
      <c r="E69" s="4"/>
      <c r="F69" s="31"/>
      <c r="G69" s="45"/>
      <c r="H69" s="42"/>
      <c r="I69" s="43"/>
    </row>
    <row r="70" spans="1:9" ht="41.25" hidden="1" customHeight="1" x14ac:dyDescent="0.25">
      <c r="A70" s="1"/>
      <c r="B70" s="3"/>
      <c r="C70" s="5"/>
      <c r="D70" s="5"/>
      <c r="E70" s="4"/>
      <c r="F70" s="31"/>
      <c r="G70" s="45"/>
      <c r="H70" s="41"/>
      <c r="I70" s="43"/>
    </row>
    <row r="71" spans="1:9" ht="37.5" hidden="1" customHeight="1" x14ac:dyDescent="0.25">
      <c r="A71" s="47"/>
      <c r="B71" s="48"/>
      <c r="C71" s="49"/>
      <c r="D71" s="49"/>
      <c r="E71" s="50"/>
      <c r="F71" s="37"/>
      <c r="G71" s="29"/>
      <c r="H71" s="52"/>
      <c r="I71" s="55"/>
    </row>
    <row r="72" spans="1:9" ht="36" hidden="1" customHeight="1" x14ac:dyDescent="0.25">
      <c r="A72" s="68" t="s">
        <v>109</v>
      </c>
      <c r="B72" s="69"/>
      <c r="C72" s="69"/>
      <c r="D72" s="69"/>
      <c r="E72" s="69"/>
      <c r="F72" s="69"/>
      <c r="G72" s="69"/>
      <c r="H72" s="69"/>
      <c r="I72" s="70"/>
    </row>
    <row r="73" spans="1:9" ht="30" hidden="1" customHeight="1" x14ac:dyDescent="0.25">
      <c r="A73" s="1"/>
      <c r="B73" s="3"/>
      <c r="C73" s="5"/>
      <c r="D73" s="5"/>
      <c r="E73" s="4"/>
      <c r="F73" s="31"/>
      <c r="G73" s="45"/>
      <c r="H73" s="41"/>
      <c r="I73" s="43"/>
    </row>
    <row r="74" spans="1:9" ht="30" hidden="1" customHeight="1" x14ac:dyDescent="0.25">
      <c r="A74" s="1"/>
      <c r="B74" s="3"/>
      <c r="C74" s="5"/>
      <c r="D74" s="5"/>
      <c r="E74" s="4"/>
      <c r="F74" s="31"/>
      <c r="G74" s="45"/>
      <c r="H74" s="41"/>
      <c r="I74" s="43"/>
    </row>
    <row r="75" spans="1:9" ht="30" hidden="1" customHeight="1" x14ac:dyDescent="0.25">
      <c r="A75" s="1"/>
      <c r="B75" s="3"/>
      <c r="C75" s="5"/>
      <c r="D75" s="5"/>
      <c r="E75" s="4"/>
      <c r="F75" s="31"/>
      <c r="G75" s="45"/>
      <c r="H75" s="41"/>
      <c r="I75" s="39"/>
    </row>
    <row r="76" spans="1:9" ht="29.25" hidden="1" customHeight="1" x14ac:dyDescent="0.25">
      <c r="A76" s="1"/>
      <c r="B76" s="3"/>
      <c r="C76" s="31"/>
      <c r="D76" s="5"/>
      <c r="E76" s="4"/>
      <c r="F76" s="31"/>
      <c r="G76" s="45"/>
      <c r="H76" s="41"/>
      <c r="I76" s="43"/>
    </row>
    <row r="77" spans="1:9" ht="32.25" hidden="1" customHeight="1" x14ac:dyDescent="0.25">
      <c r="A77" s="56"/>
      <c r="B77" s="57"/>
      <c r="C77" s="58"/>
      <c r="D77" s="58"/>
      <c r="E77" s="50"/>
      <c r="F77" s="51"/>
      <c r="G77" s="29"/>
      <c r="H77" s="59"/>
    </row>
    <row r="78" spans="1:9" ht="29.25" hidden="1" customHeight="1" x14ac:dyDescent="0.25">
      <c r="A78" s="60"/>
      <c r="B78" s="3"/>
      <c r="C78" s="61"/>
      <c r="D78" s="5"/>
      <c r="E78" s="4"/>
      <c r="F78" s="5"/>
      <c r="G78" s="43"/>
      <c r="H78" s="35"/>
      <c r="I78" s="43"/>
    </row>
    <row r="79" spans="1:9" ht="26.25" hidden="1" customHeight="1" x14ac:dyDescent="0.25">
      <c r="A79" s="43"/>
      <c r="B79" s="3"/>
      <c r="C79" s="44"/>
      <c r="D79" s="44"/>
      <c r="E79" s="44"/>
      <c r="F79" s="44"/>
      <c r="G79" s="43"/>
      <c r="H79" s="35"/>
      <c r="I79" s="39"/>
    </row>
    <row r="80" spans="1:9" x14ac:dyDescent="0.25">
      <c r="A80" s="6"/>
      <c r="B80" s="67"/>
      <c r="C80" s="67"/>
      <c r="D80" s="67"/>
      <c r="E80" s="67"/>
      <c r="F80" s="67"/>
    </row>
    <row r="81" spans="1:6" x14ac:dyDescent="0.25">
      <c r="A81" s="6"/>
      <c r="B81" s="67"/>
      <c r="C81" s="67"/>
      <c r="D81" s="67"/>
      <c r="E81" s="67"/>
      <c r="F81" s="67"/>
    </row>
    <row r="82" spans="1:6" x14ac:dyDescent="0.25">
      <c r="A82" s="6"/>
      <c r="B82" s="67"/>
      <c r="C82" s="67"/>
      <c r="D82" s="67"/>
      <c r="E82" s="67"/>
      <c r="F82" s="67"/>
    </row>
    <row r="83" spans="1:6" x14ac:dyDescent="0.25">
      <c r="A83" s="6"/>
      <c r="B83" s="7"/>
      <c r="C83" s="11"/>
      <c r="D83" s="11"/>
      <c r="E83" s="8"/>
      <c r="F83" s="30" t="s">
        <v>191</v>
      </c>
    </row>
    <row r="84" spans="1:6" x14ac:dyDescent="0.25">
      <c r="A84" s="6"/>
      <c r="B84" s="7"/>
      <c r="C84" s="11"/>
      <c r="D84" s="11"/>
      <c r="E84" s="8"/>
      <c r="F84" s="9" t="s">
        <v>110</v>
      </c>
    </row>
    <row r="85" spans="1:6" x14ac:dyDescent="0.25">
      <c r="B85" s="7"/>
      <c r="C85" s="11"/>
      <c r="D85" s="11"/>
      <c r="E85" s="7"/>
      <c r="F85" s="10" t="s">
        <v>111</v>
      </c>
    </row>
    <row r="93" spans="1:6" hidden="1" x14ac:dyDescent="0.25">
      <c r="A93" s="66" t="s">
        <v>62</v>
      </c>
      <c r="B93" s="66"/>
      <c r="C93" s="66"/>
      <c r="D93" s="66"/>
      <c r="E93" s="66"/>
      <c r="F93" s="66"/>
    </row>
    <row r="94" spans="1:6" hidden="1" x14ac:dyDescent="0.25"/>
    <row r="95" spans="1:6" hidden="1" x14ac:dyDescent="0.25"/>
    <row r="96" spans="1:6" hidden="1" x14ac:dyDescent="0.25">
      <c r="C96" s="2" t="s">
        <v>4</v>
      </c>
    </row>
    <row r="97" spans="2:3" hidden="1" x14ac:dyDescent="0.25">
      <c r="B97" s="12" t="s">
        <v>5</v>
      </c>
      <c r="C97" s="2">
        <f>COUNTIF(A1:L50,"*ayten çam*")</f>
        <v>2</v>
      </c>
    </row>
    <row r="98" spans="2:3" hidden="1" x14ac:dyDescent="0.25">
      <c r="B98" s="12" t="s">
        <v>6</v>
      </c>
      <c r="C98" s="2">
        <f>COUNTIF(A1:L50,"*dilek altay*")</f>
        <v>2</v>
      </c>
    </row>
    <row r="99" spans="2:3" hidden="1" x14ac:dyDescent="0.25">
      <c r="B99" s="12" t="s">
        <v>7</v>
      </c>
      <c r="C99" s="2">
        <f>COUNTIF(A1:L50,"*engin gürsoy*")</f>
        <v>0</v>
      </c>
    </row>
    <row r="100" spans="2:3" hidden="1" x14ac:dyDescent="0.25">
      <c r="B100" s="12" t="s">
        <v>8</v>
      </c>
      <c r="C100" s="2">
        <f>COUNTIF(A1:L50,"*nevin şimşek*")</f>
        <v>0</v>
      </c>
    </row>
    <row r="101" spans="2:3" hidden="1" x14ac:dyDescent="0.25">
      <c r="B101" s="12" t="s">
        <v>9</v>
      </c>
      <c r="C101" s="2">
        <f>COUNTIF(A1:L50,"*kader gözel*")</f>
        <v>2</v>
      </c>
    </row>
    <row r="102" spans="2:3" hidden="1" x14ac:dyDescent="0.25">
      <c r="B102" s="12" t="s">
        <v>12</v>
      </c>
      <c r="C102" s="2">
        <f>COUNTIF(A1:L50,"*nihan yılmaz*")</f>
        <v>0</v>
      </c>
    </row>
    <row r="103" spans="2:3" hidden="1" x14ac:dyDescent="0.25">
      <c r="B103" s="12" t="s">
        <v>14</v>
      </c>
      <c r="C103" s="2">
        <f>COUNTIF(A1:L50,"*cem özaydın*")</f>
        <v>2</v>
      </c>
    </row>
    <row r="104" spans="2:3" hidden="1" x14ac:dyDescent="0.25">
      <c r="B104" s="12" t="s">
        <v>16</v>
      </c>
      <c r="C104" s="2">
        <f>COUNTIF(A1:L50,"*hilal demirok*")</f>
        <v>0</v>
      </c>
    </row>
    <row r="105" spans="2:3" hidden="1" x14ac:dyDescent="0.25">
      <c r="B105" s="12" t="s">
        <v>18</v>
      </c>
      <c r="C105" s="2">
        <f>COUNTIF(A1:L50,"*mehmet yılmaz*")</f>
        <v>0</v>
      </c>
    </row>
    <row r="106" spans="2:3" hidden="1" x14ac:dyDescent="0.25">
      <c r="B106" s="12" t="s">
        <v>19</v>
      </c>
      <c r="C106" s="2">
        <f>COUNTIF(A1:L50,"*nihal elçioğlu*")</f>
        <v>0</v>
      </c>
    </row>
    <row r="107" spans="2:3" hidden="1" x14ac:dyDescent="0.25">
      <c r="B107" s="12" t="s">
        <v>21</v>
      </c>
      <c r="C107" s="2">
        <f>COUNTIF(A1:L50,"*bahri sertkaya*")</f>
        <v>3</v>
      </c>
    </row>
    <row r="108" spans="2:3" hidden="1" x14ac:dyDescent="0.25">
      <c r="B108" s="12" t="s">
        <v>64</v>
      </c>
      <c r="C108" s="2">
        <f>COUNTIF(A1:L50,"*ahmet gülden*")</f>
        <v>2</v>
      </c>
    </row>
    <row r="109" spans="2:3" hidden="1" x14ac:dyDescent="0.25">
      <c r="B109" s="12" t="s">
        <v>84</v>
      </c>
      <c r="C109" s="2">
        <f>COUNTIF(A1:L50,"*emrah saday*")</f>
        <v>3</v>
      </c>
    </row>
    <row r="110" spans="2:3" hidden="1" x14ac:dyDescent="0.25">
      <c r="B110" s="12" t="s">
        <v>85</v>
      </c>
      <c r="C110" s="2">
        <f>COUNTIF(A1:L50,"*remziye rengim kahraman*")</f>
        <v>0</v>
      </c>
    </row>
    <row r="111" spans="2:3" hidden="1" x14ac:dyDescent="0.25">
      <c r="B111" s="12" t="s">
        <v>95</v>
      </c>
      <c r="C111" s="2">
        <f>COUNTIF(A1:L50,"*HACER GÜRCÜ*")</f>
        <v>0</v>
      </c>
    </row>
    <row r="112" spans="2:3" hidden="1" x14ac:dyDescent="0.25">
      <c r="B112" s="12" t="s">
        <v>65</v>
      </c>
      <c r="C112" s="2">
        <f>COUNTIF(A1:L50,"*kasım zengin*")</f>
        <v>2</v>
      </c>
    </row>
    <row r="113" spans="2:3" hidden="1" x14ac:dyDescent="0.25">
      <c r="B113" s="14" t="s">
        <v>24</v>
      </c>
      <c r="C113" s="2">
        <f>COUNTIF(A1:L50,"*bahri şahin*")</f>
        <v>2</v>
      </c>
    </row>
    <row r="114" spans="2:3" hidden="1" x14ac:dyDescent="0.25">
      <c r="B114" s="14" t="s">
        <v>25</v>
      </c>
      <c r="C114" s="2">
        <f>COUNTIF(A1:L50,"*ömer kurnaz*")</f>
        <v>2</v>
      </c>
    </row>
    <row r="115" spans="2:3" hidden="1" x14ac:dyDescent="0.25">
      <c r="B115" s="14" t="s">
        <v>26</v>
      </c>
      <c r="C115" s="2">
        <f>COUNTIF(A1:L50,"*gülbanu öztürk*")</f>
        <v>2</v>
      </c>
    </row>
    <row r="116" spans="2:3" hidden="1" x14ac:dyDescent="0.25">
      <c r="B116" s="14" t="s">
        <v>66</v>
      </c>
      <c r="C116" s="2">
        <f>COUNTIF(A1:L50,"*zafer adacık*")</f>
        <v>0</v>
      </c>
    </row>
    <row r="117" spans="2:3" hidden="1" x14ac:dyDescent="0.25">
      <c r="B117" s="14" t="s">
        <v>28</v>
      </c>
      <c r="C117" s="2">
        <f>COUNTIF(A1:L50,"*nursel kılıç*")</f>
        <v>0</v>
      </c>
    </row>
    <row r="118" spans="2:3" hidden="1" x14ac:dyDescent="0.25">
      <c r="B118" s="14" t="s">
        <v>30</v>
      </c>
      <c r="C118" s="2">
        <f>COUNTIF(A1:L50,"*irem ardıç*")</f>
        <v>1</v>
      </c>
    </row>
    <row r="119" spans="2:3" hidden="1" x14ac:dyDescent="0.25">
      <c r="B119" s="14" t="s">
        <v>31</v>
      </c>
      <c r="C119" s="2">
        <f>COUNTIF(A1:L50,"*hatice karagöz*")</f>
        <v>1</v>
      </c>
    </row>
    <row r="120" spans="2:3" hidden="1" x14ac:dyDescent="0.25">
      <c r="B120" s="14" t="s">
        <v>33</v>
      </c>
      <c r="C120" s="2">
        <f>COUNTIF(A1:L50,"*özlem bütün atladı*")</f>
        <v>0</v>
      </c>
    </row>
    <row r="121" spans="2:3" hidden="1" x14ac:dyDescent="0.25">
      <c r="B121" s="14" t="s">
        <v>34</v>
      </c>
      <c r="C121" s="2">
        <f>COUNTIF(A1:L50,"*zeynep altıntaş*")</f>
        <v>0</v>
      </c>
    </row>
    <row r="122" spans="2:3" hidden="1" x14ac:dyDescent="0.25">
      <c r="B122" s="14" t="s">
        <v>35</v>
      </c>
      <c r="C122" s="2">
        <f>COUNTIF(A1:L50,"*şehmus uluç*")</f>
        <v>2</v>
      </c>
    </row>
    <row r="123" spans="2:3" hidden="1" x14ac:dyDescent="0.25">
      <c r="B123" s="14" t="s">
        <v>89</v>
      </c>
      <c r="C123" s="2">
        <f>COUNTIF(A1:L50,"*pınar yıldırım*")</f>
        <v>2</v>
      </c>
    </row>
    <row r="124" spans="2:3" hidden="1" x14ac:dyDescent="0.25">
      <c r="B124" s="14" t="s">
        <v>38</v>
      </c>
      <c r="C124" s="2">
        <f>COUNTIF(A1:L50,"*hüseyin avni beşbaş*")</f>
        <v>0</v>
      </c>
    </row>
    <row r="125" spans="2:3" hidden="1" x14ac:dyDescent="0.25">
      <c r="B125" s="14" t="s">
        <v>83</v>
      </c>
      <c r="C125" s="2">
        <f>COUNTIF(A1:L50,"*HATİCE DERELİ*")</f>
        <v>0</v>
      </c>
    </row>
    <row r="126" spans="2:3" hidden="1" x14ac:dyDescent="0.25">
      <c r="B126" s="14" t="s">
        <v>40</v>
      </c>
      <c r="C126" s="2">
        <f>COUNTIF(A1:L50,"*şule şahin*")</f>
        <v>0</v>
      </c>
    </row>
    <row r="127" spans="2:3" hidden="1" x14ac:dyDescent="0.25">
      <c r="B127" s="15" t="s">
        <v>67</v>
      </c>
      <c r="C127" s="2">
        <f>COUNTIF(A1:L50,"*SERDAR YILDIRIM*")</f>
        <v>2</v>
      </c>
    </row>
    <row r="128" spans="2:3" hidden="1" x14ac:dyDescent="0.25">
      <c r="B128" s="15" t="s">
        <v>68</v>
      </c>
      <c r="C128" s="2">
        <f>COUNTIF(A1:L50,"*MELİH TÜLEK*")</f>
        <v>0</v>
      </c>
    </row>
    <row r="129" spans="2:3" hidden="1" x14ac:dyDescent="0.25">
      <c r="B129" s="15" t="s">
        <v>43</v>
      </c>
      <c r="C129" s="2">
        <f>COUNTIF(A1:L50,"*ayten taşkın*")</f>
        <v>2</v>
      </c>
    </row>
    <row r="130" spans="2:3" hidden="1" x14ac:dyDescent="0.25">
      <c r="B130" s="15" t="s">
        <v>44</v>
      </c>
      <c r="C130" s="2">
        <f>COUNTIF(A1:L50,"*fatma tekin*")</f>
        <v>0</v>
      </c>
    </row>
    <row r="131" spans="2:3" hidden="1" x14ac:dyDescent="0.25">
      <c r="B131" s="15" t="s">
        <v>46</v>
      </c>
      <c r="C131" s="2">
        <f>COUNTIF(A1:L50,"*ayhan şak*")</f>
        <v>0</v>
      </c>
    </row>
    <row r="132" spans="2:3" hidden="1" x14ac:dyDescent="0.25">
      <c r="B132" s="15" t="s">
        <v>48</v>
      </c>
      <c r="C132" s="2">
        <f>COUNTIF(A1:L50,"*ayşegül aksu şentürkler*")</f>
        <v>0</v>
      </c>
    </row>
    <row r="133" spans="2:3" hidden="1" x14ac:dyDescent="0.25">
      <c r="B133" s="15" t="s">
        <v>50</v>
      </c>
      <c r="C133" s="2">
        <f>COUNTIF(A1:L50,"*hasan pesen*")</f>
        <v>2</v>
      </c>
    </row>
    <row r="134" spans="2:3" hidden="1" x14ac:dyDescent="0.25">
      <c r="B134" s="17" t="s">
        <v>52</v>
      </c>
      <c r="C134" s="2">
        <f>COUNTIF(A1:L50,"*metin sever*")</f>
        <v>2</v>
      </c>
    </row>
    <row r="135" spans="2:3" hidden="1" x14ac:dyDescent="0.25">
      <c r="B135" s="17" t="s">
        <v>54</v>
      </c>
      <c r="C135" s="2">
        <f>COUNTIF(A1:L50,"*yıldırım fikret*")</f>
        <v>2</v>
      </c>
    </row>
    <row r="136" spans="2:3" hidden="1" x14ac:dyDescent="0.25">
      <c r="B136" s="17" t="s">
        <v>57</v>
      </c>
      <c r="C136" s="2">
        <f>COUNTIF(A1:L50,"*filiz öncel gül*")</f>
        <v>2</v>
      </c>
    </row>
    <row r="137" spans="2:3" hidden="1" x14ac:dyDescent="0.25">
      <c r="B137" s="17" t="s">
        <v>69</v>
      </c>
      <c r="C137" s="2">
        <f>COUNTIF(A1:L50,"*doğan kurt*")</f>
        <v>2</v>
      </c>
    </row>
    <row r="138" spans="2:3" hidden="1" x14ac:dyDescent="0.25">
      <c r="B138" s="17" t="s">
        <v>59</v>
      </c>
      <c r="C138" s="2">
        <f>COUNTIF(A1:L50,"*nurullah yıldız*")</f>
        <v>1</v>
      </c>
    </row>
    <row r="139" spans="2:3" hidden="1" x14ac:dyDescent="0.25">
      <c r="B139" s="18" t="s">
        <v>86</v>
      </c>
      <c r="C139" s="2">
        <f>COUNTIF(A1:L50,"*mehmet latif katlan*")</f>
        <v>0</v>
      </c>
    </row>
    <row r="140" spans="2:3" hidden="1" x14ac:dyDescent="0.25">
      <c r="B140" s="18" t="s">
        <v>61</v>
      </c>
      <c r="C140" s="2">
        <f>COUNTIF(A1:L50,"*burhaneddin yusufoğlu*")</f>
        <v>0</v>
      </c>
    </row>
    <row r="141" spans="2:3" hidden="1" x14ac:dyDescent="0.25">
      <c r="B141" s="18" t="s">
        <v>98</v>
      </c>
      <c r="C141" s="2">
        <f>COUNTIF(A1:L50,"*ebru kul*")</f>
        <v>0</v>
      </c>
    </row>
    <row r="142" spans="2:3" hidden="1" x14ac:dyDescent="0.25">
      <c r="B142" s="18" t="s">
        <v>70</v>
      </c>
      <c r="C142" s="2">
        <f>COUNTIF(A1:L50,"*mehmet özgürel*")</f>
        <v>0</v>
      </c>
    </row>
    <row r="143" spans="2:3" hidden="1" x14ac:dyDescent="0.25">
      <c r="B143" s="20" t="s">
        <v>71</v>
      </c>
      <c r="C143" s="2">
        <f>COUNTIF(A1:L50,"*şeref bozkurt*")</f>
        <v>0</v>
      </c>
    </row>
    <row r="144" spans="2:3" hidden="1" x14ac:dyDescent="0.25">
      <c r="B144" s="20" t="s">
        <v>96</v>
      </c>
      <c r="C144" s="2">
        <f>COUNTIF(A1:L50,"*arzu kavallı*")</f>
        <v>0</v>
      </c>
    </row>
    <row r="145" spans="2:3" hidden="1" x14ac:dyDescent="0.25">
      <c r="B145" s="20" t="s">
        <v>97</v>
      </c>
      <c r="C145" s="2">
        <f>COUNTIF(A1:L50,"*münire çelebi*")</f>
        <v>0</v>
      </c>
    </row>
    <row r="146" spans="2:3" hidden="1" x14ac:dyDescent="0.25">
      <c r="B146" s="20" t="s">
        <v>72</v>
      </c>
      <c r="C146" s="2">
        <f>COUNTIF(A1:L50,"*endam karakaya*")</f>
        <v>0</v>
      </c>
    </row>
    <row r="147" spans="2:3" hidden="1" x14ac:dyDescent="0.25">
      <c r="B147" s="21" t="s">
        <v>73</v>
      </c>
      <c r="C147" s="2">
        <f>COUNTIF(A1:L50,"*emine erbil*")</f>
        <v>3</v>
      </c>
    </row>
    <row r="148" spans="2:3" hidden="1" x14ac:dyDescent="0.25">
      <c r="B148" s="21" t="s">
        <v>10</v>
      </c>
      <c r="C148" s="2">
        <f>COUNTIF(A1:L50,"*sevda kara*")</f>
        <v>3</v>
      </c>
    </row>
    <row r="149" spans="2:3" hidden="1" x14ac:dyDescent="0.25">
      <c r="B149" s="21" t="s">
        <v>11</v>
      </c>
      <c r="C149" s="2">
        <f>COUNTIF(A1:L50,"*nurdoğan akkaya*")</f>
        <v>0</v>
      </c>
    </row>
    <row r="150" spans="2:3" hidden="1" x14ac:dyDescent="0.25">
      <c r="B150" s="21" t="s">
        <v>13</v>
      </c>
      <c r="C150" s="2">
        <f>COUNTIF(A1:L50,"*beylem banbul vurgun*")</f>
        <v>0</v>
      </c>
    </row>
    <row r="151" spans="2:3" hidden="1" x14ac:dyDescent="0.25">
      <c r="B151" s="21" t="s">
        <v>15</v>
      </c>
      <c r="C151" s="2">
        <f>COUNTIF(A1:L50,"*mine tanır*")</f>
        <v>0</v>
      </c>
    </row>
    <row r="152" spans="2:3" hidden="1" x14ac:dyDescent="0.25">
      <c r="B152" s="22" t="s">
        <v>17</v>
      </c>
      <c r="C152" s="2">
        <f>COUNTIF(A1:L50,"*yasemin ademhan*")</f>
        <v>0</v>
      </c>
    </row>
    <row r="153" spans="2:3" hidden="1" x14ac:dyDescent="0.25">
      <c r="B153" s="22" t="s">
        <v>74</v>
      </c>
      <c r="C153" s="2">
        <f>COUNTIF(A1:L50,"*sevim aktürk*")</f>
        <v>0</v>
      </c>
    </row>
    <row r="154" spans="2:3" hidden="1" x14ac:dyDescent="0.25">
      <c r="B154" s="22" t="s">
        <v>20</v>
      </c>
      <c r="C154" s="2">
        <f>COUNTIF(A1:L50,"*mutlu topdemir*")</f>
        <v>1</v>
      </c>
    </row>
    <row r="155" spans="2:3" hidden="1" x14ac:dyDescent="0.25">
      <c r="B155" s="22" t="s">
        <v>76</v>
      </c>
      <c r="C155" s="2">
        <f>COUNTIF(A1:L50,"*mukadder demir*")</f>
        <v>0</v>
      </c>
    </row>
    <row r="156" spans="2:3" hidden="1" x14ac:dyDescent="0.25">
      <c r="B156" s="22" t="s">
        <v>81</v>
      </c>
      <c r="C156" s="2">
        <f>COUNTIF(A1:L50,"*MEHMET UFUK URHAN*")</f>
        <v>2</v>
      </c>
    </row>
    <row r="157" spans="2:3" hidden="1" x14ac:dyDescent="0.25">
      <c r="B157" s="22" t="s">
        <v>22</v>
      </c>
      <c r="C157" s="2">
        <f>COUNTIF(A1:L50,"*özlem pesen*")</f>
        <v>2</v>
      </c>
    </row>
    <row r="158" spans="2:3" hidden="1" x14ac:dyDescent="0.25">
      <c r="B158" s="22" t="s">
        <v>23</v>
      </c>
      <c r="C158" s="2">
        <f>COUNTIF(A1:L50,"*burcu gürbüz oğuz*")</f>
        <v>0</v>
      </c>
    </row>
    <row r="159" spans="2:3" hidden="1" x14ac:dyDescent="0.25">
      <c r="B159" s="22" t="s">
        <v>100</v>
      </c>
      <c r="C159" s="2">
        <f>COUNTIF(A1:L50,"*ayşe kadız*")</f>
        <v>2</v>
      </c>
    </row>
    <row r="160" spans="2:3" hidden="1" x14ac:dyDescent="0.25">
      <c r="B160" s="22" t="s">
        <v>101</v>
      </c>
      <c r="C160" s="2">
        <f>COUNTIF(A1:L50,"*çağıl bozkurt*")</f>
        <v>0</v>
      </c>
    </row>
    <row r="161" spans="2:3" hidden="1" x14ac:dyDescent="0.25">
      <c r="B161" s="22" t="s">
        <v>90</v>
      </c>
      <c r="C161" s="2">
        <f>COUNTIF(A1:L50,"*elif uzuner*")</f>
        <v>2</v>
      </c>
    </row>
    <row r="162" spans="2:3" hidden="1" x14ac:dyDescent="0.25">
      <c r="B162" s="22" t="s">
        <v>99</v>
      </c>
      <c r="C162" s="2">
        <f>COUNTIF(A1:L50,"*abdurrazak sarın*")</f>
        <v>0</v>
      </c>
    </row>
    <row r="163" spans="2:3" hidden="1" x14ac:dyDescent="0.25">
      <c r="B163" s="22" t="s">
        <v>75</v>
      </c>
      <c r="C163" s="2">
        <f>COUNTIF(A1:L50,"*büşra aydemir*")</f>
        <v>0</v>
      </c>
    </row>
    <row r="164" spans="2:3" hidden="1" x14ac:dyDescent="0.25">
      <c r="B164" s="23" t="s">
        <v>27</v>
      </c>
      <c r="C164" s="2">
        <f>COUNTIF(A1:L50,"*nazlı nuray hocaoğlu*")</f>
        <v>0</v>
      </c>
    </row>
    <row r="165" spans="2:3" hidden="1" x14ac:dyDescent="0.25">
      <c r="B165" s="23" t="s">
        <v>29</v>
      </c>
      <c r="C165" s="2">
        <f>COUNTIF(A1:L50,"*muzaffer yüksel*")</f>
        <v>0</v>
      </c>
    </row>
    <row r="166" spans="2:3" hidden="1" x14ac:dyDescent="0.25">
      <c r="B166" s="23" t="s">
        <v>77</v>
      </c>
      <c r="C166" s="2">
        <f>COUNTIF(A1:L50,"*mustafa yılmaz*")</f>
        <v>0</v>
      </c>
    </row>
    <row r="167" spans="2:3" hidden="1" x14ac:dyDescent="0.25">
      <c r="B167" s="23" t="s">
        <v>32</v>
      </c>
      <c r="C167" s="2">
        <f>COUNTIF(A1:L50,"*kübra kılıçlı*")</f>
        <v>0</v>
      </c>
    </row>
    <row r="168" spans="2:3" hidden="1" x14ac:dyDescent="0.25">
      <c r="B168" s="23" t="s">
        <v>104</v>
      </c>
      <c r="C168" s="2">
        <f>COUNTIF(A1:L50,"*arife erdoğan*")</f>
        <v>0</v>
      </c>
    </row>
    <row r="169" spans="2:3" hidden="1" x14ac:dyDescent="0.25">
      <c r="B169" s="24" t="s">
        <v>87</v>
      </c>
      <c r="C169" s="2">
        <f>COUNTIF(A1:L50,"*hülya baldak*")</f>
        <v>2</v>
      </c>
    </row>
    <row r="170" spans="2:3" hidden="1" x14ac:dyDescent="0.25">
      <c r="B170" s="24" t="s">
        <v>102</v>
      </c>
      <c r="C170" s="2">
        <f>COUNTIF(A1:L50,"*gülcan tansu*")</f>
        <v>1</v>
      </c>
    </row>
    <row r="171" spans="2:3" hidden="1" x14ac:dyDescent="0.25">
      <c r="B171" s="24" t="s">
        <v>105</v>
      </c>
      <c r="C171" s="2">
        <f>COUNTIF(A1:L50,"*ceyda özel*")</f>
        <v>2</v>
      </c>
    </row>
    <row r="172" spans="2:3" hidden="1" x14ac:dyDescent="0.25">
      <c r="B172" s="24" t="s">
        <v>78</v>
      </c>
      <c r="C172" s="2">
        <f>COUNTIF(A1:L50,"*ÖZGÜR KAPLAN*")</f>
        <v>0</v>
      </c>
    </row>
    <row r="173" spans="2:3" hidden="1" x14ac:dyDescent="0.25">
      <c r="B173" s="19" t="s">
        <v>36</v>
      </c>
      <c r="C173" s="2">
        <f>COUNTIF(A1:L50,"*buket acet*")</f>
        <v>2</v>
      </c>
    </row>
    <row r="174" spans="2:3" hidden="1" x14ac:dyDescent="0.25">
      <c r="B174" s="19" t="s">
        <v>37</v>
      </c>
      <c r="C174" s="2">
        <f>COUNTIF(A1:L50,"*nur diner sarıdaş*")</f>
        <v>0</v>
      </c>
    </row>
    <row r="175" spans="2:3" hidden="1" x14ac:dyDescent="0.25">
      <c r="B175" s="19" t="s">
        <v>39</v>
      </c>
      <c r="C175" s="2">
        <f>COUNTIF(A1:L50,"*meryem taş*")</f>
        <v>2</v>
      </c>
    </row>
    <row r="176" spans="2:3" hidden="1" x14ac:dyDescent="0.25">
      <c r="B176" s="19" t="s">
        <v>41</v>
      </c>
      <c r="C176" s="2">
        <f>COUNTIF(A1:L50,"*bahar çapkur*")</f>
        <v>2</v>
      </c>
    </row>
    <row r="177" spans="2:3" hidden="1" x14ac:dyDescent="0.25">
      <c r="B177" s="19" t="s">
        <v>79</v>
      </c>
      <c r="C177" s="2">
        <f>COUNTIF(A1:L50,"*burak tortop*")</f>
        <v>0</v>
      </c>
    </row>
    <row r="178" spans="2:3" hidden="1" x14ac:dyDescent="0.25">
      <c r="B178" s="20" t="s">
        <v>42</v>
      </c>
      <c r="C178" s="2">
        <f>COUNTIF(A1:L50,"*nedret bahtiyar mutlu*")</f>
        <v>0</v>
      </c>
    </row>
    <row r="179" spans="2:3" hidden="1" x14ac:dyDescent="0.25">
      <c r="B179" s="20" t="s">
        <v>91</v>
      </c>
      <c r="C179" s="2">
        <f>COUNTIF(A1:L50,"*yeliz AKCA*")</f>
        <v>0</v>
      </c>
    </row>
    <row r="180" spans="2:3" hidden="1" x14ac:dyDescent="0.25">
      <c r="B180" s="20" t="s">
        <v>45</v>
      </c>
      <c r="C180" s="2">
        <f>COUNTIF(A1:L50,"*yeliz akkaya ocak*")</f>
        <v>0</v>
      </c>
    </row>
    <row r="181" spans="2:3" hidden="1" x14ac:dyDescent="0.25">
      <c r="B181" s="20" t="s">
        <v>80</v>
      </c>
      <c r="C181" s="2">
        <f>COUNTIF(A1:L50,"*ZAHİT BAYİR*")</f>
        <v>0</v>
      </c>
    </row>
    <row r="182" spans="2:3" hidden="1" x14ac:dyDescent="0.25">
      <c r="B182" s="20" t="s">
        <v>103</v>
      </c>
      <c r="C182" s="2">
        <f>COUNTIF(A1:L50,"*kezban bilge kırbaş*")</f>
        <v>0</v>
      </c>
    </row>
    <row r="183" spans="2:3" hidden="1" x14ac:dyDescent="0.25">
      <c r="B183" s="25" t="s">
        <v>47</v>
      </c>
      <c r="C183" s="2">
        <f>COUNTIF(A1:L50,"*kemal melih izci*")</f>
        <v>0</v>
      </c>
    </row>
    <row r="184" spans="2:3" hidden="1" x14ac:dyDescent="0.25">
      <c r="B184" s="25" t="s">
        <v>49</v>
      </c>
      <c r="C184" s="2">
        <f>COUNTIF(A1:L50,"*abdulvahap timur*")</f>
        <v>2</v>
      </c>
    </row>
    <row r="185" spans="2:3" hidden="1" x14ac:dyDescent="0.25">
      <c r="B185" s="25" t="s">
        <v>51</v>
      </c>
      <c r="C185" s="2">
        <f>COUNTIF(A1:L50,"*osman çizme*")</f>
        <v>2</v>
      </c>
    </row>
    <row r="186" spans="2:3" hidden="1" x14ac:dyDescent="0.25">
      <c r="B186" s="25" t="s">
        <v>53</v>
      </c>
      <c r="C186" s="2">
        <f>COUNTIF(A1:L50,"*ali çelik*")</f>
        <v>0</v>
      </c>
    </row>
    <row r="187" spans="2:3" hidden="1" x14ac:dyDescent="0.25">
      <c r="B187" s="25" t="s">
        <v>55</v>
      </c>
      <c r="C187" s="2">
        <f>COUNTIF(A1:L50,"*şahinder polat*")</f>
        <v>2</v>
      </c>
    </row>
    <row r="188" spans="2:3" hidden="1" x14ac:dyDescent="0.25">
      <c r="B188" s="25" t="s">
        <v>56</v>
      </c>
      <c r="C188" s="2">
        <f>COUNTIF(A1:L50,"*özlem yalça*")</f>
        <v>1</v>
      </c>
    </row>
    <row r="189" spans="2:3" hidden="1" x14ac:dyDescent="0.25">
      <c r="B189" s="13" t="s">
        <v>58</v>
      </c>
      <c r="C189" s="2">
        <f>COUNTIF(A1:L50,"*levent bayraktar*")</f>
        <v>2</v>
      </c>
    </row>
    <row r="190" spans="2:3" hidden="1" x14ac:dyDescent="0.25">
      <c r="B190" s="16" t="s">
        <v>60</v>
      </c>
      <c r="C190" s="2">
        <f>COUNTIF(A1:L50,"*harun tokuş*")</f>
        <v>4</v>
      </c>
    </row>
    <row r="191" spans="2:3" hidden="1" x14ac:dyDescent="0.25"/>
    <row r="192" spans="2:3" hidden="1" x14ac:dyDescent="0.25">
      <c r="B192" t="s">
        <v>92</v>
      </c>
      <c r="C192" s="2">
        <f>COUNTIF(A1:L50,"*CENK KÖKÇE*")</f>
        <v>0</v>
      </c>
    </row>
    <row r="193" spans="2:3" hidden="1" x14ac:dyDescent="0.25">
      <c r="B193" t="s">
        <v>93</v>
      </c>
      <c r="C193" s="2">
        <f>COUNTIF(A1:L50,"*NİHAT LALE*")</f>
        <v>0</v>
      </c>
    </row>
    <row r="194" spans="2:3" hidden="1" x14ac:dyDescent="0.25">
      <c r="B194" t="s">
        <v>82</v>
      </c>
      <c r="C194" s="2">
        <f>COUNTIF(A1:L50,"*kübra kalınlı yerli*")</f>
        <v>0</v>
      </c>
    </row>
    <row r="195" spans="2:3" hidden="1" x14ac:dyDescent="0.25">
      <c r="B195" t="s">
        <v>94</v>
      </c>
      <c r="C195" s="2">
        <f>COUNTIF(A1:L50,"*ŞÜKRÜ HANCI*")</f>
        <v>0</v>
      </c>
    </row>
  </sheetData>
  <mergeCells count="18">
    <mergeCell ref="A3:B3"/>
    <mergeCell ref="A1:I1"/>
    <mergeCell ref="A2:I2"/>
    <mergeCell ref="A34:I34"/>
    <mergeCell ref="A93:F93"/>
    <mergeCell ref="B81:F81"/>
    <mergeCell ref="B82:F82"/>
    <mergeCell ref="A49:F49"/>
    <mergeCell ref="A4:I4"/>
    <mergeCell ref="A11:I11"/>
    <mergeCell ref="A18:I18"/>
    <mergeCell ref="A27:I27"/>
    <mergeCell ref="A51:I51"/>
    <mergeCell ref="A59:I59"/>
    <mergeCell ref="A65:I65"/>
    <mergeCell ref="A72:I72"/>
    <mergeCell ref="B80:F80"/>
    <mergeCell ref="A42:I42"/>
  </mergeCells>
  <pageMargins left="1" right="1" top="1" bottom="1" header="0.5" footer="0.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</dc:creator>
  <cp:lastModifiedBy>nihat_pc</cp:lastModifiedBy>
  <cp:lastPrinted>2024-09-16T10:36:26Z</cp:lastPrinted>
  <dcterms:created xsi:type="dcterms:W3CDTF">2019-01-21T09:53:52Z</dcterms:created>
  <dcterms:modified xsi:type="dcterms:W3CDTF">2024-09-16T13:01:09Z</dcterms:modified>
</cp:coreProperties>
</file>